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<sst xmlns="http://schemas.openxmlformats.org/spreadsheetml/2006/main" count="267" uniqueCount="193">
  <si>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</si>
  <si>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</si>
  <si>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</si>
  <si>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</si>
  <si>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</si>
  <si>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</si>
  <si>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</si>
  <si>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</si>
  <si>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</si>
  <si>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</si>
  <si>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</si>
  <si>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</si>
  <si>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</si>
  <si>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</si>
  <si>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</si>
  <si>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</si>
  <si>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</si>
  <si>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</si>
  <si>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</si>
  <si>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</si>
  <si>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</si>
  <si>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</si>
  <si>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</si>
  <si>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</si>
  <si>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</si>
  <si>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</si>
  <si>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</si>
  <si>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</si>
  <si>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</si>
  <si>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</si>
  <si>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</si>
  <si>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</si>
  <si>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</si>
  <si>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</si>
  <si>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</si>
  <si>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</si>
  <si>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</si>
  <si>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</si>
  <si>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</si>
  <si>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</si>
  <si>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</si>
  <si>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</si>
  <si>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</si>
  <si>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</si>
  <si>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</si>
  <si>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</si>
  <si>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</si>
  <si>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</si>
  <si>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</si>
  <si>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</si>
  <si>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</si>
  <si>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</si>
  <si>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</si>
  <si>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</si>
  <si>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</si>
  <si>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</si>
  <si>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</si>
  <si>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</si>
  <si>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</si>
  <si>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</si>
  <si>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</si>
  <si>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</si>
  <si>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</si>
  <si>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</si>
  <si>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</si>
  <si>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</si>
  <si>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</si>
  <si>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</si>
  <si>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</si>
  <si>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</si>
  <si>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</si>
  <si>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</si>
  <si>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</si>
  <si>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</si>
  <si>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</si>
  <si>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</si>
  <si>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</si>
  <si>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</si>
  <si>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</si>
  <si>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</si>
  <si>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</si>
  <si>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</si>
  <si>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</si>
  <si>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</si>
  <si>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</si>
  <si>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</si>
  <si>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</si>
  <si>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</si>
  <si>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</si>
  <si>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</si>
  <si>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</si>
  <si>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</si>
  <si>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</si>
  <si>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</si>
  <si>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</si>
  <si>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</si>
  <si>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</si>
  <si>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</si>
  <si>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</si>
  <si>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</si>
  <si>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</si>
  <si>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</si>
  <si>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</si>
  <si>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</si>
  <si>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</si>
  <si>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</si>
  <si>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</si>
  <si>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</si>
  <si>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</si>
  <si>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</si>
  <si>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</si>
  <si>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</si>
  <si>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</si>
  <si>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</si>
  <si>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</si>
  <si>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</si>
  <si>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</si>
  <si>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</si>
  <si>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</si>
  <si>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</si>
  <si>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</si>
  <si>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</si>
  <si>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</si>
  <si>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</si>
  <si>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</si>
  <si>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</si>
  <si>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</si>
  <si>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</si>
  <si>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</si>
  <si>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</si>
  <si>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</si>
  <si>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</si>
  <si>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</si>
  <si>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</si>
  <si>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</si>
  <si>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</si>
  <si>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</si>
  <si>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</si>
  <si>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</si>
  <si>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</si>
  <si>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</si>
  <si>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</si>
  <si>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</si>
  <si>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</si>
  <si>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</si>
  <si>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</si>
  <si>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</si>
  <si>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</si>
  <si>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</si>
  <si>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</si>
  <si>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</si>
  <si>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</si>
  <si>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</si>
  <si>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</si>
  <si>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</si>
  <si>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</si>
  <si>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</si>
  <si>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</si>
  <si>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</si>
  <si>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</si>
  <si>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</si>
  <si>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</si>
  <si>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</si>
  <si>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</si>
  <si>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</si>
  <si>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</si>
  <si>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</si>
  <si>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</si>
  <si>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</si>
  <si>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</si>
  <si>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</si>
  <si>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</si>
  <si>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</si>
  <si>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</si>
  <si>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</si>
  <si>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</si>
  <si>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</si>
  <si>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</si>
  <si>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</si>
  <si>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</si>
  <si>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</si>
  <si>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</si>
  <si>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</si>
  <si>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</si>
  <si>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</si>
  <si>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</si>
  <si>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</si>
  <si>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</si>
  <si>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</si>
  <si>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</si>
  <si>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</si>
  <si>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80</t>
  </si>
  <si>
    <t>KMI-40-135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</si>
</sst>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3</xdr:col>
      <xdr:colOff>1238250</xdr:colOff>
      <xdr:row>2</xdr:row>
      <xdr:rowOff>219075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01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3" sqref="H3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9"/>
      <c r="B1" s="358"/>
      <c r="C1" s="33"/>
      <c r="E1" s="373" t="s">
        <v>184</v>
      </c>
      <c r="F1" s="360" t="s">
        <v>192</v>
      </c>
      <c r="H1" s="371" t="s">
        <v>1</v>
      </c>
      <c r="K1" s="207" t="s">
        <v>188</v>
      </c>
    </row>
    <row r="2" spans="1:5" ht="9" customHeight="1" thickBot="1">
      <c r="A2" s="33"/>
      <c r="B2" s="33"/>
      <c r="C2" s="33"/>
      <c r="E2" s="260"/>
    </row>
    <row r="3" spans="1:24" ht="18" customHeight="1" thickBot="1">
      <c r="A3" s="33"/>
      <c r="B3" s="33"/>
      <c r="C3" s="372" t="s">
        <v>1</v>
      </c>
      <c r="E3" s="357" t="s">
        <v>187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1.2822884706828925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94.5</v>
      </c>
      <c r="R4" s="149">
        <f>D40</f>
        <v>11421000</v>
      </c>
      <c r="S4" s="220">
        <v>7</v>
      </c>
      <c r="T4" s="133"/>
      <c r="U4" s="219">
        <v>615000</v>
      </c>
      <c r="V4" s="72">
        <f>V21/V26</f>
        <v>0.28228847068289237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80</v>
      </c>
      <c r="R5" s="148">
        <f>K42</f>
        <v>0.03744774204040404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87857.14285714286</v>
      </c>
      <c r="W5" s="91">
        <f>U4/S4</f>
        <v>87857.14285714286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210</v>
      </c>
      <c r="C8" s="7" t="s">
        <v>1</v>
      </c>
      <c r="I8" s="4"/>
      <c r="J8" s="16" t="s">
        <v>17</v>
      </c>
      <c r="K8" s="167">
        <v>3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7.5</v>
      </c>
      <c r="C9" s="1"/>
      <c r="D9" t="s">
        <v>9</v>
      </c>
      <c r="E9" s="1">
        <f>B13*F11</f>
        <v>207.9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7.5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415.8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207.9</v>
      </c>
      <c r="C13" s="1"/>
      <c r="D13" t="s">
        <v>2</v>
      </c>
      <c r="E13" s="1">
        <f>E9*E10</f>
        <v>415.8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15375</v>
      </c>
      <c r="W14" s="309">
        <f>V14</f>
        <v>15375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10368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105</v>
      </c>
      <c r="L16" s="169">
        <v>0.1</v>
      </c>
      <c r="M16" s="151">
        <f>K16*L16</f>
        <v>10.5</v>
      </c>
      <c r="N16" s="153">
        <f>M16/M34</f>
        <v>0.20769684242606634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94.5</v>
      </c>
      <c r="C17" s="224">
        <f>E9</f>
        <v>207.9</v>
      </c>
      <c r="D17" t="s">
        <v>28</v>
      </c>
      <c r="E17" s="1">
        <f>B23*K9</f>
        <v>450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94.5</v>
      </c>
      <c r="J19" s="155" t="s">
        <v>59</v>
      </c>
      <c r="K19" s="116">
        <v>0.6</v>
      </c>
      <c r="L19" s="172">
        <f>M48</f>
        <v>0.25</v>
      </c>
      <c r="M19" s="151">
        <f>I19*K19*L19</f>
        <v>14.174999999999999</v>
      </c>
      <c r="N19" s="153">
        <f>M19/M34</f>
        <v>0.28039073727518954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2300</v>
      </c>
      <c r="G20">
        <v>2.2</v>
      </c>
      <c r="H20" t="s">
        <v>50</v>
      </c>
      <c r="I20" s="33">
        <f>E9/G20</f>
        <v>94.5</v>
      </c>
      <c r="J20" s="190" t="s">
        <v>66</v>
      </c>
      <c r="K20" s="117">
        <v>0.4</v>
      </c>
      <c r="L20" s="172">
        <f>M49</f>
        <v>0.15</v>
      </c>
      <c r="M20" s="151">
        <f>I20*K20*L20</f>
        <v>5.670000000000001</v>
      </c>
      <c r="N20" s="153">
        <f>M20/M34</f>
        <v>0.11215629491007584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64.38969764837626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120732.14285714286</v>
      </c>
      <c r="W21" s="200">
        <f>SUM(W5:W20)</f>
        <v>119732.14285714286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38.63381858902575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0.2967097748943805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16.137338657142855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1096845.6094011948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3461.5350000000003</v>
      </c>
      <c r="I24" s="33"/>
      <c r="J24" s="155" t="s">
        <v>137</v>
      </c>
      <c r="K24" s="111">
        <f>C17*C18</f>
        <v>37.422</v>
      </c>
      <c r="L24" s="175">
        <v>0.002</v>
      </c>
      <c r="M24" s="151">
        <f>L24*K24</f>
        <v>0.074844</v>
      </c>
      <c r="N24" s="153">
        <f>M24/M34</f>
        <v>0.0014804630928130008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0.6542507716202288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0.09813761574303431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4"/>
      <c r="E26" s="375"/>
      <c r="F26" t="s">
        <v>38</v>
      </c>
      <c r="G26" s="1">
        <f>E11*F11*G11</f>
        <v>15384.6</v>
      </c>
      <c r="I26" s="33">
        <v>1100</v>
      </c>
      <c r="J26" s="155" t="s">
        <v>15</v>
      </c>
      <c r="K26" s="111">
        <f>G34/I26</f>
        <v>513.4607754545453</v>
      </c>
      <c r="L26" s="176">
        <v>0.01</v>
      </c>
      <c r="M26" s="151">
        <f>K26*L26</f>
        <v>5.134607754545454</v>
      </c>
      <c r="N26" s="153">
        <f>M26/M34</f>
        <v>0.10156588740147479</v>
      </c>
      <c r="O26" t="s">
        <v>1</v>
      </c>
      <c r="Q26" s="46" t="s">
        <v>115</v>
      </c>
      <c r="R26" s="194">
        <f>R19*R5</f>
        <v>37.44774204040404</v>
      </c>
      <c r="S26" s="122" t="s">
        <v>156</v>
      </c>
      <c r="T26" s="207"/>
      <c r="U26" s="84" t="s">
        <v>1</v>
      </c>
      <c r="V26" s="77">
        <f>R4*R5</f>
        <v>427690.6618434545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6"/>
      <c r="E27" s="377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1.2822884706828925</v>
      </c>
      <c r="S27" s="201">
        <f>V4</f>
        <v>0.28228847068289237</v>
      </c>
      <c r="T27" s="136"/>
      <c r="U27" s="77">
        <f>R29*U28</f>
        <v>96.03761574303431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8"/>
      <c r="E28" s="379"/>
      <c r="F28" t="s">
        <v>2</v>
      </c>
      <c r="G28" s="1">
        <f>E13*G13*H13*D20</f>
        <v>360170.11799999996</v>
      </c>
      <c r="I28" s="33">
        <v>0.02832</v>
      </c>
      <c r="J28" s="190" t="s">
        <v>147</v>
      </c>
      <c r="K28" s="114">
        <f>K26*I28</f>
        <v>14.541209160872725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0.3457492283797712</v>
      </c>
    </row>
    <row r="29" spans="1:25" ht="18.75" thickBot="1">
      <c r="A29" t="s">
        <v>48</v>
      </c>
      <c r="B29" s="1">
        <v>2340</v>
      </c>
      <c r="D29" s="378"/>
      <c r="E29" s="379"/>
      <c r="I29" s="33">
        <v>91000</v>
      </c>
      <c r="J29" s="155" t="s">
        <v>58</v>
      </c>
      <c r="K29" s="109">
        <f>G34/I29</f>
        <v>6.206668714285713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96.03761574303431</v>
      </c>
      <c r="S29" s="95" t="s">
        <v>94</v>
      </c>
      <c r="T29" s="127"/>
      <c r="U29" s="90">
        <f>R19</f>
        <v>1000</v>
      </c>
      <c r="V29" s="77">
        <f>V26+V21</f>
        <v>548422.8047005974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8"/>
      <c r="E30" s="379"/>
      <c r="F30" t="s">
        <v>0</v>
      </c>
      <c r="G30" s="1">
        <f>E15*F15*G15*D21</f>
        <v>179625.59999999998</v>
      </c>
      <c r="I30" s="33">
        <v>4</v>
      </c>
      <c r="J30" s="190" t="s">
        <v>138</v>
      </c>
      <c r="K30" s="110">
        <f>K29*I30</f>
        <v>24.82667485714285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0.09603761574303431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80"/>
      <c r="E31" s="379"/>
      <c r="I31" s="19">
        <v>0.485</v>
      </c>
      <c r="J31" s="236" t="s">
        <v>155</v>
      </c>
      <c r="K31" s="237">
        <f>K30*I31</f>
        <v>12.040937305714282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2220.75</v>
      </c>
      <c r="C32" s="321" t="s">
        <v>50</v>
      </c>
      <c r="D32" s="380"/>
      <c r="E32" s="381"/>
      <c r="F32" t="s">
        <v>5</v>
      </c>
      <c r="G32" s="1">
        <f>E17*F17*G17</f>
        <v>6165</v>
      </c>
      <c r="I32" s="19">
        <v>7000</v>
      </c>
      <c r="J32" s="239" t="s">
        <v>166</v>
      </c>
      <c r="K32" s="241">
        <f>G34/I32</f>
        <v>80.68669328571427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548422.8047005974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2.4428250000000005</v>
      </c>
      <c r="C33" s="207" t="s">
        <v>89</v>
      </c>
      <c r="D33" s="380"/>
      <c r="E33" s="379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26" t="s">
        <v>150</v>
      </c>
      <c r="D34" s="378"/>
      <c r="E34" s="379"/>
      <c r="F34" s="9" t="s">
        <v>39</v>
      </c>
      <c r="G34" s="12">
        <f>SUM(G24:G32)</f>
        <v>564806.8529999999</v>
      </c>
      <c r="J34" s="9"/>
      <c r="K34" s="10" t="s">
        <v>21</v>
      </c>
      <c r="L34" s="11"/>
      <c r="M34" s="154">
        <f>SUM(M16:M33)</f>
        <v>50.554451754545454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7">
        <v>64</v>
      </c>
      <c r="B35" s="187">
        <v>1</v>
      </c>
      <c r="C35" s="328">
        <v>162</v>
      </c>
      <c r="D35" s="378"/>
      <c r="E35" s="379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0.03744774204040404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2"/>
      <c r="E36" s="383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0.05858987370263027</v>
      </c>
      <c r="R36" s="32"/>
      <c r="S36" s="30"/>
      <c r="T36" s="31"/>
      <c r="U36" s="281">
        <f>U40-V21</f>
        <v>201980.88149694464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189</v>
      </c>
      <c r="D37" s="314"/>
      <c r="E37" s="314"/>
      <c r="F37" s="314"/>
      <c r="Q37" s="32">
        <f>J42</f>
        <v>1350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8"/>
      <c r="C38" s="313"/>
      <c r="D38" s="313"/>
      <c r="E38" s="313"/>
      <c r="F38" s="313"/>
      <c r="G38" s="349"/>
      <c r="H38" s="349"/>
      <c r="I38" s="349"/>
      <c r="J38" s="349"/>
      <c r="K38" s="349"/>
      <c r="L38" s="349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2" t="s">
        <v>71</v>
      </c>
      <c r="C39" s="343" t="s">
        <v>72</v>
      </c>
      <c r="D39" s="334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0.3925470321852654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5">
        <v>23.5</v>
      </c>
      <c r="C40" s="341">
        <v>360</v>
      </c>
      <c r="D40" s="338">
        <f>J42*B40*C40</f>
        <v>11421000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0.0014804630928130008</v>
      </c>
      <c r="Q40" s="92"/>
      <c r="R40" s="212" t="s">
        <v>1</v>
      </c>
      <c r="S40" s="56"/>
      <c r="T40" s="56"/>
      <c r="U40" s="213">
        <f>Q36*Q37*S37*S38*S39</f>
        <v>322713.0243540875</v>
      </c>
      <c r="V40" s="125" t="s">
        <v>1</v>
      </c>
      <c r="W40" s="56"/>
      <c r="X40" s="76"/>
    </row>
    <row r="41" spans="1:22" ht="18.75" thickBot="1">
      <c r="A41" s="314"/>
      <c r="B41" s="273"/>
      <c r="C41" s="336"/>
      <c r="D41" s="337" t="s">
        <v>90</v>
      </c>
      <c r="E41" s="319"/>
      <c r="F41" s="314"/>
      <c r="G41" s="329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0.3092627298275411</v>
      </c>
      <c r="R41" s="369" t="s">
        <v>190</v>
      </c>
      <c r="V41" s="70"/>
    </row>
    <row r="42" spans="1:25" ht="18.75" thickBot="1">
      <c r="A42" s="314"/>
      <c r="B42" s="344">
        <v>23.5</v>
      </c>
      <c r="C42" s="341">
        <v>1</v>
      </c>
      <c r="D42" s="338">
        <f>J42*B42*C42</f>
        <v>31725</v>
      </c>
      <c r="E42" s="312"/>
      <c r="F42" s="314"/>
      <c r="G42" s="330">
        <v>60</v>
      </c>
      <c r="H42" s="331">
        <f>K8</f>
        <v>3</v>
      </c>
      <c r="I42" s="332">
        <f>K9</f>
        <v>7.5</v>
      </c>
      <c r="J42" s="333">
        <f>G42*H42*I42</f>
        <v>1350</v>
      </c>
      <c r="K42" s="368">
        <f>M34/J42</f>
        <v>0.03744774204040404</v>
      </c>
      <c r="L42" s="49"/>
      <c r="M42" s="162" t="s">
        <v>1</v>
      </c>
      <c r="N42" s="163"/>
      <c r="R42" s="30"/>
      <c r="S42" s="31"/>
      <c r="T42" s="31">
        <f>V43*V45*Y47</f>
        <v>6000000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9"/>
      <c r="D43" s="340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0.2967097748943805</v>
      </c>
      <c r="R43" s="256" t="s">
        <v>175</v>
      </c>
      <c r="S43" s="31"/>
      <c r="T43" s="31"/>
      <c r="U43" s="298" t="s">
        <v>167</v>
      </c>
      <c r="V43" s="370">
        <f>K8</f>
        <v>3</v>
      </c>
      <c r="W43" s="245"/>
      <c r="X43" s="303" t="s">
        <v>182</v>
      </c>
      <c r="Y43" s="246"/>
    </row>
    <row r="44" spans="1:25" ht="18.75" thickBot="1">
      <c r="A44" s="314"/>
      <c r="B44" s="345">
        <v>8</v>
      </c>
      <c r="C44" s="346">
        <v>5</v>
      </c>
      <c r="D44" s="347">
        <f>J42*B44*C44</f>
        <v>54000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10500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50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0.09813761574303431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50" t="s">
        <v>186</v>
      </c>
      <c r="C46" s="315"/>
      <c r="D46" s="312"/>
      <c r="E46" s="312"/>
      <c r="F46" s="314"/>
      <c r="G46" s="33"/>
      <c r="H46" s="33"/>
      <c r="I46" s="33"/>
      <c r="J46" s="33"/>
      <c r="K46" s="361" t="s">
        <v>69</v>
      </c>
      <c r="L46" s="362">
        <v>0</v>
      </c>
      <c r="M46" s="363">
        <f>L46/K44</f>
        <v>0</v>
      </c>
      <c r="N46" s="351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4" t="s">
        <v>81</v>
      </c>
      <c r="L47" s="225">
        <v>0</v>
      </c>
      <c r="M47" s="365">
        <f>L47/K44</f>
        <v>0</v>
      </c>
      <c r="N47" s="351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2"/>
      <c r="C48" s="314"/>
      <c r="D48" s="312"/>
      <c r="E48" s="320"/>
      <c r="F48" s="314"/>
      <c r="G48" s="33"/>
      <c r="H48" s="33"/>
      <c r="I48" s="33"/>
      <c r="J48" s="207" t="s">
        <v>85</v>
      </c>
      <c r="K48" s="364" t="s">
        <v>82</v>
      </c>
      <c r="L48" s="226">
        <v>250</v>
      </c>
      <c r="M48" s="365">
        <f>L48/L44</f>
        <v>0.25</v>
      </c>
      <c r="N48" s="351" t="s">
        <v>122</v>
      </c>
      <c r="R48" s="271">
        <f>R45*R19</f>
        <v>98.13761574303432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3"/>
      <c r="C49" s="316"/>
      <c r="D49" s="317"/>
      <c r="E49" s="317"/>
      <c r="F49" s="316"/>
      <c r="G49" s="56"/>
      <c r="H49" s="56"/>
      <c r="I49" s="56"/>
      <c r="J49" s="354" t="s">
        <v>84</v>
      </c>
      <c r="K49" s="366" t="s">
        <v>83</v>
      </c>
      <c r="L49" s="355">
        <v>150</v>
      </c>
      <c r="M49" s="367">
        <f>L49/L44</f>
        <v>0.15</v>
      </c>
      <c r="N49" s="356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2015-02-07T14:28:54Z</dcterms:modified>
  <cp:category/>
  <cp:version/>
  <cp:contentType/>
  <cp:contentStatus/>
</cp:coreProperties>
</file>